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Обоснование!$A$1:$AD$48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29" i="1"/>
  <c r="AA24"/>
  <c r="AA25"/>
  <c r="AB30"/>
  <c r="AC30" s="1"/>
  <c r="AA30"/>
  <c r="AB29"/>
  <c r="AC29" s="1"/>
  <c r="AB28"/>
  <c r="AC28" s="1"/>
  <c r="AA28"/>
  <c r="AB26"/>
  <c r="AD26" s="1"/>
  <c r="AA26"/>
  <c r="AB25"/>
  <c r="AD25" s="1"/>
  <c r="AB24"/>
  <c r="AD24" s="1"/>
  <c r="AA19"/>
  <c r="AA20"/>
  <c r="AD19"/>
  <c r="AB21"/>
  <c r="AD21" s="1"/>
  <c r="AB19"/>
  <c r="AC19" s="1"/>
  <c r="AB20"/>
  <c r="AD20" s="1"/>
  <c r="AA21"/>
  <c r="AC20" l="1"/>
  <c r="AC24"/>
  <c r="AD29"/>
  <c r="AC26"/>
  <c r="AC25"/>
  <c r="AC21"/>
  <c r="AC31" s="1"/>
  <c r="AD30"/>
  <c r="AD28"/>
</calcChain>
</file>

<file path=xl/comments1.xml><?xml version="1.0" encoding="utf-8"?>
<comments xmlns="http://schemas.openxmlformats.org/spreadsheetml/2006/main">
  <authors>
    <author/>
  </authors>
  <commentList>
    <comment ref="Q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<sst xmlns="http://schemas.openxmlformats.org/spreadsheetml/2006/main" count="109" uniqueCount="92">
  <si>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</si>
  <si>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</si>
  <si>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</si>
  <si>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</si>
  <si>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</si>
  <si>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</si>
  <si>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</si>
  <si>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</si>
  <si>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</si>
  <si>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</si>
  <si>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Подготовка документов для оформления архитектурно-планировочного задания на проектирование</t>
  </si>
  <si>
    <t>Место поставки, выполнения работ или оказания услуг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</si>
  <si>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</si>
  <si>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</si>
  <si>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</si>
  <si>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</si>
  <si>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</si>
  <si>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</si>
  <si>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</si>
  <si>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</si>
  <si>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</si>
  <si>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</si>
  <si>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</si>
  <si>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</si>
  <si>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</si>
  <si>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</si>
  <si>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</si>
  <si>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</si>
  <si>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</si>
  <si>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</si>
  <si>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</si>
  <si>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</si>
  <si>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</si>
  <si>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</si>
  <si>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</si>
  <si>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</si>
  <si>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</si>
  <si>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</si>
  <si>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</si>
  <si>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</si>
  <si>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</si>
  <si>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</si>
  <si>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</si>
  <si>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</si>
  <si>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</si>
  <si>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</si>
  <si>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</si>
  <si>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</si>
  <si>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</si>
  <si>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</si>
  <si>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</si>
  <si>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</si>
  <si>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</si>
  <si>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</si>
  <si>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</si>
  <si>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</si>
  <si>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</si>
  <si>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</si>
  <si>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</si>
  <si>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</si>
  <si>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</si>
  <si>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</si>
  <si>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Перекладки ПП</t>
  </si>
  <si>
    <t>Водоснабжение</t>
  </si>
  <si>
    <t>Топографическая съемка, обследование при необходимости колодцев/камер</t>
  </si>
  <si>
    <t>Га</t>
  </si>
  <si>
    <t>Согласование топографического плана по г.Самара и ДГС, сбор данных и др.работ, необходимых для исполнения ТЗ</t>
  </si>
  <si>
    <t>шт</t>
  </si>
  <si>
    <t xml:space="preserve">Составление отчета по инженерно-геодезическим изысканиям </t>
  </si>
  <si>
    <t>Перекладки ИП, тех.присоединение</t>
  </si>
  <si>
    <t>Водоотведение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</si>
  <si>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</si>
  <si>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</si>
  <si>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</si>
  <si>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</si>
  <si>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</si>
  <si>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</si>
  <si>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</si>
  <si>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</si>
  <si>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</si>
  <si>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</si>
  <si>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</si>
  <si>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Примечание -  пояснение в случае отсутствия возможности использовать ценовую информацию из 3-х источников:</t>
  </si>
  <si>
    <t>2.2</t>
  </si>
  <si>
    <t>2.1</t>
  </si>
  <si>
    <t>1.1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</si>
  <si>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</si>
  <si>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С учетом транспортных затрат</t>
  </si>
  <si>
    <t>г.о. Самара</t>
  </si>
  <si>
    <t>ведущий инженер УКСиР</t>
  </si>
  <si>
    <t>Лукьянцева Н. А.</t>
  </si>
  <si>
    <t>Аблякимов Р.Э.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</si>
</sst>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  <numFmt numFmtId="168" formatCode="[$-419]dd/mm/yyyy"/>
  </numFmts>
  <fonts count="18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000000"/>
      <name val="Tahoma"/>
      <family val="2"/>
      <charset val="204"/>
    </font>
    <font>
      <sz val="10"/>
      <name val="Arial"/>
      <family val="2"/>
      <charset val="204"/>
    </font>
    <font>
      <sz val="10"/>
      <color rgb="FF000000"/>
      <name val="Tahoma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6" fontId="17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68">
    <xf numFmtId="0" fontId="0" fillId="0" borderId="0" xfId="0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8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3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8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8" xfId="0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267840</xdr:colOff>
      <xdr:row>15</xdr:row>
      <xdr:rowOff>48240</xdr:rowOff>
    </xdr:from>
    <xdr:to>
      <xdr:col>28</xdr:col>
      <xdr:colOff>417960</xdr:colOff>
      <xdr:row>16</xdr:row>
      <xdr:rowOff>74160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6898120" y="1610280"/>
          <a:ext cx="150120" cy="225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28</xdr:col>
      <xdr:colOff>70920</xdr:colOff>
      <xdr:row>19</xdr:row>
      <xdr:rowOff>410040</xdr:rowOff>
    </xdr:from>
    <xdr:to>
      <xdr:col>29</xdr:col>
      <xdr:colOff>2160</xdr:colOff>
      <xdr:row>19</xdr:row>
      <xdr:rowOff>410400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701200" y="317844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19</xdr:row>
      <xdr:rowOff>410040</xdr:rowOff>
    </xdr:from>
    <xdr:to>
      <xdr:col>29</xdr:col>
      <xdr:colOff>2160</xdr:colOff>
      <xdr:row>19</xdr:row>
      <xdr:rowOff>410400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701200" y="317844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20</xdr:row>
      <xdr:rowOff>277200</xdr:rowOff>
    </xdr:from>
    <xdr:to>
      <xdr:col>29</xdr:col>
      <xdr:colOff>2160</xdr:colOff>
      <xdr:row>20</xdr:row>
      <xdr:rowOff>277560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701200" y="367092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20</xdr:row>
      <xdr:rowOff>277200</xdr:rowOff>
    </xdr:from>
    <xdr:to>
      <xdr:col>29</xdr:col>
      <xdr:colOff>2160</xdr:colOff>
      <xdr:row>20</xdr:row>
      <xdr:rowOff>277560</xdr:rowOff>
    </xdr:to>
    <xdr:pic>
      <xdr:nvPicPr>
        <xdr:cNvPr id="8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701200" y="367092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23</xdr:row>
      <xdr:rowOff>277200</xdr:rowOff>
    </xdr:from>
    <xdr:to>
      <xdr:col>29</xdr:col>
      <xdr:colOff>2160</xdr:colOff>
      <xdr:row>23</xdr:row>
      <xdr:rowOff>277560</xdr:rowOff>
    </xdr:to>
    <xdr:pic>
      <xdr:nvPicPr>
        <xdr:cNvPr id="9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4656626" y="3661376"/>
          <a:ext cx="794093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23</xdr:row>
      <xdr:rowOff>277200</xdr:rowOff>
    </xdr:from>
    <xdr:to>
      <xdr:col>29</xdr:col>
      <xdr:colOff>2160</xdr:colOff>
      <xdr:row>23</xdr:row>
      <xdr:rowOff>277560</xdr:rowOff>
    </xdr:to>
    <xdr:pic>
      <xdr:nvPicPr>
        <xdr:cNvPr id="10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4656626" y="3661376"/>
          <a:ext cx="794093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24</xdr:row>
      <xdr:rowOff>277200</xdr:rowOff>
    </xdr:from>
    <xdr:to>
      <xdr:col>29</xdr:col>
      <xdr:colOff>2160</xdr:colOff>
      <xdr:row>24</xdr:row>
      <xdr:rowOff>277560</xdr:rowOff>
    </xdr:to>
    <xdr:pic>
      <xdr:nvPicPr>
        <xdr:cNvPr id="11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4656626" y="3661376"/>
          <a:ext cx="794093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24</xdr:row>
      <xdr:rowOff>277200</xdr:rowOff>
    </xdr:from>
    <xdr:to>
      <xdr:col>29</xdr:col>
      <xdr:colOff>2160</xdr:colOff>
      <xdr:row>24</xdr:row>
      <xdr:rowOff>277560</xdr:rowOff>
    </xdr:to>
    <xdr:pic>
      <xdr:nvPicPr>
        <xdr:cNvPr id="12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4656626" y="3661376"/>
          <a:ext cx="794093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25</xdr:row>
      <xdr:rowOff>277200</xdr:rowOff>
    </xdr:from>
    <xdr:to>
      <xdr:col>29</xdr:col>
      <xdr:colOff>2160</xdr:colOff>
      <xdr:row>25</xdr:row>
      <xdr:rowOff>277560</xdr:rowOff>
    </xdr:to>
    <xdr:pic>
      <xdr:nvPicPr>
        <xdr:cNvPr id="13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4656626" y="3661376"/>
          <a:ext cx="794093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25</xdr:row>
      <xdr:rowOff>277200</xdr:rowOff>
    </xdr:from>
    <xdr:to>
      <xdr:col>29</xdr:col>
      <xdr:colOff>2160</xdr:colOff>
      <xdr:row>25</xdr:row>
      <xdr:rowOff>277560</xdr:rowOff>
    </xdr:to>
    <xdr:pic>
      <xdr:nvPicPr>
        <xdr:cNvPr id="14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4656626" y="3661376"/>
          <a:ext cx="794093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27</xdr:row>
      <xdr:rowOff>277200</xdr:rowOff>
    </xdr:from>
    <xdr:to>
      <xdr:col>29</xdr:col>
      <xdr:colOff>2160</xdr:colOff>
      <xdr:row>27</xdr:row>
      <xdr:rowOff>277560</xdr:rowOff>
    </xdr:to>
    <xdr:pic>
      <xdr:nvPicPr>
        <xdr:cNvPr id="15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4656626" y="3661376"/>
          <a:ext cx="794093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27</xdr:row>
      <xdr:rowOff>277200</xdr:rowOff>
    </xdr:from>
    <xdr:to>
      <xdr:col>29</xdr:col>
      <xdr:colOff>2160</xdr:colOff>
      <xdr:row>27</xdr:row>
      <xdr:rowOff>277560</xdr:rowOff>
    </xdr:to>
    <xdr:pic>
      <xdr:nvPicPr>
        <xdr:cNvPr id="16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4656626" y="3661376"/>
          <a:ext cx="794093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28</xdr:row>
      <xdr:rowOff>277200</xdr:rowOff>
    </xdr:from>
    <xdr:to>
      <xdr:col>29</xdr:col>
      <xdr:colOff>2160</xdr:colOff>
      <xdr:row>28</xdr:row>
      <xdr:rowOff>277560</xdr:rowOff>
    </xdr:to>
    <xdr:pic>
      <xdr:nvPicPr>
        <xdr:cNvPr id="17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4656626" y="3661376"/>
          <a:ext cx="794093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28</xdr:row>
      <xdr:rowOff>277200</xdr:rowOff>
    </xdr:from>
    <xdr:to>
      <xdr:col>29</xdr:col>
      <xdr:colOff>2160</xdr:colOff>
      <xdr:row>28</xdr:row>
      <xdr:rowOff>277560</xdr:rowOff>
    </xdr:to>
    <xdr:pic>
      <xdr:nvPicPr>
        <xdr:cNvPr id="18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4656626" y="3661376"/>
          <a:ext cx="794093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29</xdr:row>
      <xdr:rowOff>277200</xdr:rowOff>
    </xdr:from>
    <xdr:to>
      <xdr:col>29</xdr:col>
      <xdr:colOff>2160</xdr:colOff>
      <xdr:row>29</xdr:row>
      <xdr:rowOff>277560</xdr:rowOff>
    </xdr:to>
    <xdr:pic>
      <xdr:nvPicPr>
        <xdr:cNvPr id="19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4656626" y="3661376"/>
          <a:ext cx="794093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70920</xdr:colOff>
      <xdr:row>29</xdr:row>
      <xdr:rowOff>277200</xdr:rowOff>
    </xdr:from>
    <xdr:to>
      <xdr:col>29</xdr:col>
      <xdr:colOff>2160</xdr:colOff>
      <xdr:row>29</xdr:row>
      <xdr:rowOff>277560</xdr:rowOff>
    </xdr:to>
    <xdr:pic>
      <xdr:nvPicPr>
        <xdr:cNvPr id="20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4656626" y="3661376"/>
          <a:ext cx="794093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50"/>
  <sheetViews>
    <sheetView tabSelected="1" view="pageBreakPreview" zoomScale="85" zoomScaleNormal="70" zoomScaleSheetLayoutView="85" workbookViewId="0">
      <selection activeCell="AD41" sqref="AD41"/>
    </sheetView>
  </sheetViews>
  <sheetFormatPr defaultColWidth="8.85546875" defaultRowHeight="12.75"/>
  <cols>
    <col min="1" max="1" width="4.42578125" style="14" customWidth="1"/>
    <col min="2" max="2" width="10" style="14" hidden="1" customWidth="1"/>
    <col min="3" max="3" width="38.5703125" style="14" customWidth="1"/>
    <col min="4" max="4" width="8.28515625" style="14" customWidth="1"/>
    <col min="5" max="5" width="9.5703125" style="14" customWidth="1"/>
    <col min="6" max="8" width="10.85546875" style="14" customWidth="1"/>
    <col min="9" max="9" width="14.7109375" style="14" customWidth="1"/>
    <col min="10" max="10" width="14.42578125" style="14" customWidth="1"/>
    <col min="11" max="11" width="20.5703125" style="14" customWidth="1"/>
    <col min="12" max="16" width="12.7109375" style="14" customWidth="1"/>
    <col min="17" max="26" width="12.7109375" style="14" hidden="1" customWidth="1"/>
    <col min="27" max="27" width="14.7109375" style="14" customWidth="1"/>
    <col min="28" max="28" width="12" style="14" customWidth="1"/>
    <col min="29" max="29" width="12.85546875" style="14" customWidth="1"/>
    <col min="30" max="30" width="14.28515625" style="14" customWidth="1"/>
    <col min="31" max="1025" width="8.85546875" style="14"/>
  </cols>
  <sheetData>
    <row r="1" spans="1:30" ht="15" customHeight="1">
      <c r="V1" s="15"/>
      <c r="AA1" s="14" t="s">
        <v>0</v>
      </c>
    </row>
    <row r="2" spans="1:30" ht="15.75">
      <c r="V2" s="15"/>
      <c r="AA2" s="14" t="s">
        <v>1</v>
      </c>
    </row>
    <row r="3" spans="1:30" ht="15.75">
      <c r="V3" s="15"/>
      <c r="AA3" s="14" t="s">
        <v>2</v>
      </c>
    </row>
    <row r="4" spans="1:30" ht="15.75" customHeight="1">
      <c r="C4" s="16" t="s">
        <v>3</v>
      </c>
      <c r="D4" s="16"/>
      <c r="E4" s="16"/>
      <c r="F4" s="16"/>
      <c r="G4" s="16"/>
      <c r="H4" s="16"/>
      <c r="I4" s="16"/>
      <c r="J4" s="16"/>
      <c r="K4" s="16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</row>
    <row r="5" spans="1:30" s="18" customFormat="1" ht="19.5" customHeight="1">
      <c r="C5" s="19" t="s">
        <v>4</v>
      </c>
      <c r="D5" s="13" t="s">
        <v>5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</row>
    <row r="6" spans="1:30" s="18" customFormat="1" ht="19.5" customHeight="1">
      <c r="C6" s="19" t="s">
        <v>6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8" customFormat="1" ht="19.5" customHeight="1">
      <c r="C7" s="19" t="s">
        <v>7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18" customFormat="1" ht="19.5" customHeight="1">
      <c r="C8" s="19" t="s">
        <v>8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8" customFormat="1" ht="19.5" customHeight="1">
      <c r="C9" s="19" t="s">
        <v>9</v>
      </c>
      <c r="D9" s="13" t="s">
        <v>10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8" customFormat="1" ht="27" customHeight="1">
      <c r="C10" s="19" t="s">
        <v>11</v>
      </c>
      <c r="D10" s="13" t="s">
        <v>88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8" customFormat="1" ht="45.75" customHeight="1">
      <c r="C11" s="19" t="s">
        <v>12</v>
      </c>
      <c r="D11" s="13" t="s">
        <v>87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ht="10.5" customHeight="1"/>
    <row r="13" spans="1:30" ht="25.5" customHeight="1">
      <c r="A13" s="12" t="s">
        <v>13</v>
      </c>
      <c r="B13" s="12" t="s">
        <v>14</v>
      </c>
      <c r="C13" s="12" t="s">
        <v>15</v>
      </c>
      <c r="D13" s="12" t="s">
        <v>16</v>
      </c>
      <c r="E13" s="12" t="s">
        <v>17</v>
      </c>
      <c r="F13" s="12" t="s">
        <v>18</v>
      </c>
      <c r="G13" s="12"/>
      <c r="H13" s="12"/>
      <c r="I13" s="12"/>
      <c r="J13" s="11" t="s">
        <v>86</v>
      </c>
      <c r="K13" s="12" t="s">
        <v>19</v>
      </c>
      <c r="L13" s="10" t="s">
        <v>20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9" t="s">
        <v>21</v>
      </c>
      <c r="AB13" s="8" t="s">
        <v>22</v>
      </c>
      <c r="AC13" s="12" t="s">
        <v>23</v>
      </c>
      <c r="AD13" s="7" t="s">
        <v>24</v>
      </c>
    </row>
    <row r="14" spans="1:30" ht="28.5" customHeight="1">
      <c r="A14" s="12"/>
      <c r="B14" s="12"/>
      <c r="C14" s="12"/>
      <c r="D14" s="12"/>
      <c r="E14" s="12"/>
      <c r="F14" s="12" t="s">
        <v>25</v>
      </c>
      <c r="G14" s="12" t="s">
        <v>26</v>
      </c>
      <c r="H14" s="12" t="s">
        <v>27</v>
      </c>
      <c r="I14" s="12" t="s">
        <v>28</v>
      </c>
      <c r="J14" s="11"/>
      <c r="K14" s="11"/>
      <c r="L14" s="6" t="s">
        <v>29</v>
      </c>
      <c r="M14" s="6"/>
      <c r="N14" s="6"/>
      <c r="O14" s="6"/>
      <c r="P14" s="6"/>
      <c r="Q14" s="6" t="s">
        <v>30</v>
      </c>
      <c r="R14" s="6"/>
      <c r="S14" s="6"/>
      <c r="T14" s="6"/>
      <c r="U14" s="6"/>
      <c r="V14" s="12" t="s">
        <v>31</v>
      </c>
      <c r="W14" s="12"/>
      <c r="X14" s="12"/>
      <c r="Y14" s="12"/>
      <c r="Z14" s="12"/>
      <c r="AA14" s="9"/>
      <c r="AB14" s="8"/>
      <c r="AC14" s="8"/>
      <c r="AD14" s="7"/>
    </row>
    <row r="15" spans="1:30" ht="52.5" customHeight="1">
      <c r="A15" s="12"/>
      <c r="B15" s="12"/>
      <c r="C15" s="12"/>
      <c r="D15" s="12"/>
      <c r="E15" s="12"/>
      <c r="F15" s="12"/>
      <c r="G15" s="12"/>
      <c r="H15" s="12"/>
      <c r="I15" s="12"/>
      <c r="J15" s="11"/>
      <c r="K15" s="11"/>
      <c r="L15" s="20" t="s">
        <v>32</v>
      </c>
      <c r="M15" s="20" t="s">
        <v>33</v>
      </c>
      <c r="N15" s="20" t="s">
        <v>34</v>
      </c>
      <c r="O15" s="20" t="s">
        <v>35</v>
      </c>
      <c r="P15" s="20" t="s">
        <v>36</v>
      </c>
      <c r="Q15" s="20" t="s">
        <v>37</v>
      </c>
      <c r="R15" s="20" t="s">
        <v>38</v>
      </c>
      <c r="S15" s="20" t="s">
        <v>39</v>
      </c>
      <c r="T15" s="20" t="s">
        <v>40</v>
      </c>
      <c r="U15" s="20" t="s">
        <v>41</v>
      </c>
      <c r="V15" s="20" t="s">
        <v>42</v>
      </c>
      <c r="W15" s="20" t="s">
        <v>43</v>
      </c>
      <c r="X15" s="20" t="s">
        <v>44</v>
      </c>
      <c r="Y15" s="20" t="s">
        <v>45</v>
      </c>
      <c r="Z15" s="20" t="s">
        <v>46</v>
      </c>
      <c r="AA15" s="9"/>
      <c r="AB15" s="8"/>
      <c r="AC15" s="8"/>
      <c r="AD15" s="7"/>
    </row>
    <row r="16" spans="1:30" s="25" customFormat="1" ht="15.75" customHeight="1">
      <c r="A16" s="21">
        <v>1</v>
      </c>
      <c r="B16" s="22">
        <v>2</v>
      </c>
      <c r="C16" s="23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22">
        <v>11</v>
      </c>
      <c r="L16" s="21" t="s">
        <v>47</v>
      </c>
      <c r="M16" s="21" t="s">
        <v>48</v>
      </c>
      <c r="N16" s="21" t="s">
        <v>49</v>
      </c>
      <c r="O16" s="21" t="s">
        <v>50</v>
      </c>
      <c r="P16" s="21" t="s">
        <v>51</v>
      </c>
      <c r="Q16" s="21" t="s">
        <v>52</v>
      </c>
      <c r="R16" s="21" t="s">
        <v>53</v>
      </c>
      <c r="S16" s="21" t="s">
        <v>54</v>
      </c>
      <c r="T16" s="21" t="s">
        <v>55</v>
      </c>
      <c r="U16" s="21" t="s">
        <v>56</v>
      </c>
      <c r="V16" s="21" t="s">
        <v>57</v>
      </c>
      <c r="W16" s="21" t="s">
        <v>58</v>
      </c>
      <c r="X16" s="21" t="s">
        <v>59</v>
      </c>
      <c r="Y16" s="21" t="s">
        <v>60</v>
      </c>
      <c r="Z16" s="21" t="s">
        <v>61</v>
      </c>
      <c r="AA16" s="24">
        <v>13</v>
      </c>
      <c r="AB16" s="24">
        <v>14</v>
      </c>
      <c r="AC16" s="24">
        <v>15</v>
      </c>
      <c r="AD16" s="24">
        <v>16</v>
      </c>
    </row>
    <row r="17" spans="1:30" ht="26.85" customHeight="1">
      <c r="A17" s="26">
        <v>1</v>
      </c>
      <c r="B17" s="27"/>
      <c r="C17" s="28" t="s">
        <v>62</v>
      </c>
      <c r="D17" s="29"/>
      <c r="E17" s="30"/>
      <c r="F17" s="31"/>
      <c r="G17" s="30"/>
      <c r="H17" s="32"/>
      <c r="I17" s="32"/>
      <c r="J17" s="29"/>
      <c r="K17" s="30"/>
      <c r="L17" s="64"/>
      <c r="M17" s="64"/>
      <c r="N17" s="64"/>
      <c r="O17" s="33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64"/>
      <c r="AB17" s="64"/>
      <c r="AC17" s="64"/>
      <c r="AD17" s="64"/>
    </row>
    <row r="18" spans="1:30" ht="17.850000000000001" customHeight="1">
      <c r="A18" s="63" t="s">
        <v>85</v>
      </c>
      <c r="B18" s="27"/>
      <c r="C18" s="35" t="s">
        <v>63</v>
      </c>
      <c r="D18" s="29"/>
      <c r="E18" s="30"/>
      <c r="F18" s="36"/>
      <c r="G18" s="37"/>
      <c r="H18" s="32"/>
      <c r="I18" s="32"/>
      <c r="J18" s="29"/>
      <c r="K18" s="30"/>
      <c r="L18" s="64"/>
      <c r="M18" s="64"/>
      <c r="N18" s="64"/>
      <c r="O18" s="33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64"/>
      <c r="AB18" s="64"/>
      <c r="AC18" s="64"/>
      <c r="AD18" s="64"/>
    </row>
    <row r="19" spans="1:30" ht="34.5" customHeight="1">
      <c r="A19" s="26">
        <v>1</v>
      </c>
      <c r="B19" s="27"/>
      <c r="C19" s="38" t="s">
        <v>64</v>
      </c>
      <c r="D19" s="29" t="s">
        <v>65</v>
      </c>
      <c r="E19" s="65">
        <v>17</v>
      </c>
      <c r="F19" s="36"/>
      <c r="G19" s="37"/>
      <c r="H19" s="32"/>
      <c r="I19" s="32"/>
      <c r="J19" s="29"/>
      <c r="K19" s="30"/>
      <c r="L19" s="33">
        <v>10000</v>
      </c>
      <c r="M19" s="33">
        <v>8250</v>
      </c>
      <c r="N19" s="33">
        <v>9083.33</v>
      </c>
      <c r="O19" s="33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9">
        <f>COUNTIF(K19:Z19,"&gt;0")</f>
        <v>3</v>
      </c>
      <c r="AB19" s="40">
        <f>CEILING(SUM(K19:Z19)/COUNTIF(K19:Z19,"&gt;0"),0.01)</f>
        <v>9111.11</v>
      </c>
      <c r="AC19" s="40">
        <f>AB19*E19</f>
        <v>154888.87</v>
      </c>
      <c r="AD19" s="41">
        <f>STDEV(K19:Z19)/AB19*100</f>
        <v>9.607289103722934</v>
      </c>
    </row>
    <row r="20" spans="1:30" ht="49.35" customHeight="1">
      <c r="A20" s="26">
        <v>2</v>
      </c>
      <c r="B20" s="27"/>
      <c r="C20" s="38" t="s">
        <v>66</v>
      </c>
      <c r="D20" s="29" t="s">
        <v>67</v>
      </c>
      <c r="E20" s="65">
        <v>9</v>
      </c>
      <c r="F20" s="36"/>
      <c r="G20" s="37"/>
      <c r="H20" s="32"/>
      <c r="I20" s="32"/>
      <c r="J20" s="29"/>
      <c r="K20" s="30"/>
      <c r="L20" s="33">
        <v>15000</v>
      </c>
      <c r="M20" s="33">
        <v>13333.33</v>
      </c>
      <c r="N20" s="33">
        <v>14000</v>
      </c>
      <c r="O20" s="33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9">
        <f>COUNTIF(K20:Z20,"&gt;0")</f>
        <v>3</v>
      </c>
      <c r="AB20" s="40">
        <f>CEILING(SUM(K20:Z20)/COUNTIF(K20:Z20,"&gt;0"),0.01)</f>
        <v>14111.11</v>
      </c>
      <c r="AC20" s="40">
        <f>AB20*E20</f>
        <v>126999.99</v>
      </c>
      <c r="AD20" s="41">
        <f>STDEV(K20:Z20)/AB20*100</f>
        <v>5.9447629427904083</v>
      </c>
    </row>
    <row r="21" spans="1:30" ht="34.5" customHeight="1">
      <c r="A21" s="26">
        <v>3</v>
      </c>
      <c r="B21" s="27"/>
      <c r="C21" s="38" t="s">
        <v>68</v>
      </c>
      <c r="D21" s="29" t="s">
        <v>67</v>
      </c>
      <c r="E21" s="65">
        <v>9</v>
      </c>
      <c r="F21" s="36"/>
      <c r="G21" s="37"/>
      <c r="H21" s="32"/>
      <c r="I21" s="32"/>
      <c r="J21" s="29"/>
      <c r="K21" s="30"/>
      <c r="L21" s="33">
        <v>7500</v>
      </c>
      <c r="M21" s="33">
        <v>6333.33</v>
      </c>
      <c r="N21" s="33">
        <v>7000</v>
      </c>
      <c r="O21" s="33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9">
        <f>COUNTIF(K19:Z19,"&gt;0")</f>
        <v>3</v>
      </c>
      <c r="AB21" s="40">
        <f>CEILING(SUM(K21:Z21)/COUNTIF(K21:Z21,"&gt;0"),0.01)</f>
        <v>6944.45</v>
      </c>
      <c r="AC21" s="40">
        <f>AB21*E21</f>
        <v>62500.049999999996</v>
      </c>
      <c r="AD21" s="41">
        <f>STDEV(K19:Z19)/AB21*100</f>
        <v>12.604751683116888</v>
      </c>
    </row>
    <row r="22" spans="1:30" ht="22.35" customHeight="1">
      <c r="A22" s="26">
        <v>2</v>
      </c>
      <c r="B22" s="27"/>
      <c r="C22" s="42" t="s">
        <v>69</v>
      </c>
      <c r="D22" s="29"/>
      <c r="E22" s="30"/>
      <c r="F22" s="36"/>
      <c r="G22" s="37"/>
      <c r="H22" s="32"/>
      <c r="I22" s="32"/>
      <c r="J22" s="29"/>
      <c r="K22" s="30"/>
      <c r="L22" s="33"/>
      <c r="M22" s="33"/>
      <c r="N22" s="33"/>
      <c r="O22" s="33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9"/>
      <c r="AB22" s="40"/>
      <c r="AC22" s="40"/>
      <c r="AD22" s="41"/>
    </row>
    <row r="23" spans="1:30" ht="20.85" customHeight="1">
      <c r="A23" s="63" t="s">
        <v>84</v>
      </c>
      <c r="B23" s="27"/>
      <c r="C23" s="43" t="s">
        <v>63</v>
      </c>
      <c r="D23" s="29"/>
      <c r="E23" s="30"/>
      <c r="F23" s="36"/>
      <c r="G23" s="37"/>
      <c r="H23" s="32"/>
      <c r="I23" s="32"/>
      <c r="J23" s="29"/>
      <c r="K23" s="30"/>
      <c r="L23" s="33"/>
      <c r="M23" s="33"/>
      <c r="N23" s="33"/>
      <c r="O23" s="33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9"/>
      <c r="AB23" s="40"/>
      <c r="AC23" s="40"/>
      <c r="AD23" s="41"/>
    </row>
    <row r="24" spans="1:30" ht="34.5" customHeight="1">
      <c r="A24" s="26">
        <v>1</v>
      </c>
      <c r="B24" s="27"/>
      <c r="C24" s="38" t="s">
        <v>64</v>
      </c>
      <c r="D24" s="29" t="s">
        <v>65</v>
      </c>
      <c r="E24" s="65">
        <v>25</v>
      </c>
      <c r="F24" s="36"/>
      <c r="G24" s="37"/>
      <c r="H24" s="32"/>
      <c r="I24" s="32"/>
      <c r="J24" s="29"/>
      <c r="K24" s="30"/>
      <c r="L24" s="33">
        <v>10000</v>
      </c>
      <c r="M24" s="33">
        <v>8250</v>
      </c>
      <c r="N24" s="33">
        <v>9083.33</v>
      </c>
      <c r="O24" s="33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9">
        <f>COUNTIF(K24:Z24,"&gt;0")</f>
        <v>3</v>
      </c>
      <c r="AB24" s="40">
        <f t="shared" ref="AB24:AB26" si="0">CEILING(SUM(K24:Z24)/COUNTIF(K24:Z24,"&gt;0"),0.01)</f>
        <v>9111.11</v>
      </c>
      <c r="AC24" s="40">
        <f>AB24*E24</f>
        <v>227777.75</v>
      </c>
      <c r="AD24" s="41">
        <f>STDEV(K24:Z24)/AB24*100</f>
        <v>9.607289103722934</v>
      </c>
    </row>
    <row r="25" spans="1:30" ht="40.35" customHeight="1">
      <c r="A25" s="26">
        <v>2</v>
      </c>
      <c r="B25" s="27"/>
      <c r="C25" s="38" t="s">
        <v>66</v>
      </c>
      <c r="D25" s="29" t="s">
        <v>67</v>
      </c>
      <c r="E25" s="65">
        <v>10</v>
      </c>
      <c r="F25" s="36"/>
      <c r="G25" s="37"/>
      <c r="H25" s="32"/>
      <c r="I25" s="32"/>
      <c r="J25" s="29"/>
      <c r="K25" s="30"/>
      <c r="L25" s="33">
        <v>15000</v>
      </c>
      <c r="M25" s="33">
        <v>13333.33</v>
      </c>
      <c r="N25" s="33">
        <v>14000</v>
      </c>
      <c r="O25" s="33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9">
        <f>COUNTIF(K25:Z25,"&gt;0")</f>
        <v>3</v>
      </c>
      <c r="AB25" s="40">
        <f t="shared" si="0"/>
        <v>14111.11</v>
      </c>
      <c r="AC25" s="40">
        <f>AB25*E25</f>
        <v>141111.1</v>
      </c>
      <c r="AD25" s="41">
        <f>STDEV(K25:Z25)/AB25*100</f>
        <v>5.9447629427904083</v>
      </c>
    </row>
    <row r="26" spans="1:30" ht="34.5" customHeight="1">
      <c r="A26" s="26">
        <v>3</v>
      </c>
      <c r="B26" s="27"/>
      <c r="C26" s="38" t="s">
        <v>68</v>
      </c>
      <c r="D26" s="29" t="s">
        <v>67</v>
      </c>
      <c r="E26" s="65">
        <v>10</v>
      </c>
      <c r="F26" s="36"/>
      <c r="G26" s="37"/>
      <c r="H26" s="32"/>
      <c r="I26" s="32"/>
      <c r="J26" s="29"/>
      <c r="K26" s="30"/>
      <c r="L26" s="33">
        <v>7500</v>
      </c>
      <c r="M26" s="33">
        <v>6333.33</v>
      </c>
      <c r="N26" s="33">
        <v>7000</v>
      </c>
      <c r="O26" s="33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9">
        <f t="shared" ref="AA26" si="1">COUNTIF(K24:Z24,"&gt;0")</f>
        <v>3</v>
      </c>
      <c r="AB26" s="40">
        <f t="shared" si="0"/>
        <v>6944.45</v>
      </c>
      <c r="AC26" s="40">
        <f>AB26*E26</f>
        <v>69444.5</v>
      </c>
      <c r="AD26" s="41">
        <f t="shared" ref="AD26" si="2">STDEV(K24:Z24)/AB26*100</f>
        <v>12.604751683116888</v>
      </c>
    </row>
    <row r="27" spans="1:30" ht="17.850000000000001" customHeight="1">
      <c r="A27" s="63" t="s">
        <v>83</v>
      </c>
      <c r="B27" s="27"/>
      <c r="C27" s="43" t="s">
        <v>70</v>
      </c>
      <c r="D27" s="29"/>
      <c r="E27" s="66"/>
      <c r="F27" s="36"/>
      <c r="G27" s="37"/>
      <c r="H27" s="32"/>
      <c r="I27" s="32"/>
      <c r="J27" s="29"/>
      <c r="K27" s="30"/>
      <c r="L27" s="33"/>
      <c r="M27" s="33"/>
      <c r="N27" s="33"/>
      <c r="O27" s="33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9"/>
      <c r="AB27" s="40"/>
      <c r="AC27" s="40"/>
      <c r="AD27" s="41"/>
    </row>
    <row r="28" spans="1:30" ht="34.5" customHeight="1">
      <c r="A28" s="26">
        <v>1</v>
      </c>
      <c r="B28" s="27"/>
      <c r="C28" s="38" t="s">
        <v>64</v>
      </c>
      <c r="D28" s="29" t="s">
        <v>65</v>
      </c>
      <c r="E28" s="65">
        <v>10</v>
      </c>
      <c r="F28" s="36"/>
      <c r="G28" s="37"/>
      <c r="H28" s="32"/>
      <c r="I28" s="32"/>
      <c r="J28" s="29"/>
      <c r="K28" s="30"/>
      <c r="L28" s="33">
        <v>10000</v>
      </c>
      <c r="M28" s="33">
        <v>8250</v>
      </c>
      <c r="N28" s="33">
        <v>9083.33</v>
      </c>
      <c r="O28" s="33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9">
        <f>COUNTIF(K26:Z26,"&gt;0")</f>
        <v>3</v>
      </c>
      <c r="AB28" s="40">
        <f>CEILING(SUM(K28:Z28)/COUNTIF(K28:Z28,"&gt;0"),0.01)</f>
        <v>9111.11</v>
      </c>
      <c r="AC28" s="40">
        <f>AB28*E26</f>
        <v>91111.1</v>
      </c>
      <c r="AD28" s="41">
        <f>STDEV(K26:Z26)/AB28*100</f>
        <v>6.4241989999490183</v>
      </c>
    </row>
    <row r="29" spans="1:30" ht="41.1" customHeight="1">
      <c r="A29" s="26">
        <v>2</v>
      </c>
      <c r="B29" s="27"/>
      <c r="C29" s="38" t="s">
        <v>66</v>
      </c>
      <c r="D29" s="29" t="s">
        <v>67</v>
      </c>
      <c r="E29" s="65">
        <v>5</v>
      </c>
      <c r="F29" s="36"/>
      <c r="G29" s="37"/>
      <c r="H29" s="32"/>
      <c r="I29" s="32"/>
      <c r="J29" s="29"/>
      <c r="K29" s="30"/>
      <c r="L29" s="33">
        <v>15000</v>
      </c>
      <c r="M29" s="33">
        <v>13333.33</v>
      </c>
      <c r="N29" s="33">
        <v>14000</v>
      </c>
      <c r="O29" s="33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9">
        <f>COUNTIF(K29:Z29,"&gt;0")</f>
        <v>3</v>
      </c>
      <c r="AB29" s="40">
        <f>CEILING(SUM(K29:Z29)/COUNTIF(K29:Z29,"&gt;0"),0.01)</f>
        <v>14111.11</v>
      </c>
      <c r="AC29" s="40">
        <f>AB29*E29</f>
        <v>70555.55</v>
      </c>
      <c r="AD29" s="41">
        <f>STDEV(K29:Z29)/AB29*100</f>
        <v>5.9447629427904083</v>
      </c>
    </row>
    <row r="30" spans="1:30" ht="34.5" customHeight="1">
      <c r="A30" s="26">
        <v>3</v>
      </c>
      <c r="B30" s="27"/>
      <c r="C30" s="38" t="s">
        <v>68</v>
      </c>
      <c r="D30" s="29" t="s">
        <v>67</v>
      </c>
      <c r="E30" s="65">
        <v>5</v>
      </c>
      <c r="F30" s="36"/>
      <c r="G30" s="37"/>
      <c r="H30" s="32"/>
      <c r="I30" s="32"/>
      <c r="J30" s="29"/>
      <c r="K30" s="30"/>
      <c r="L30" s="33">
        <v>7500</v>
      </c>
      <c r="M30" s="33">
        <v>6333.33</v>
      </c>
      <c r="N30" s="33">
        <v>7000</v>
      </c>
      <c r="O30" s="33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9">
        <f>COUNTIF(K28:Z28,"&gt;0")</f>
        <v>3</v>
      </c>
      <c r="AB30" s="40">
        <f>CEILING(SUM(K30:Z30)/COUNTIF(K30:Z30,"&gt;0"),0.01)</f>
        <v>6944.45</v>
      </c>
      <c r="AC30" s="40">
        <f>AB30*E30</f>
        <v>34722.25</v>
      </c>
      <c r="AD30" s="41">
        <f>STDEV(K28:Z28)/AB30*100</f>
        <v>12.604751683116888</v>
      </c>
    </row>
    <row r="31" spans="1:30" ht="24" customHeight="1">
      <c r="A31" s="44"/>
      <c r="B31" s="45"/>
      <c r="C31" s="5" t="s">
        <v>71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7"/>
      <c r="AC31" s="67">
        <f>SUM(AC19:AC30)</f>
        <v>979111.15999999992</v>
      </c>
      <c r="AD31" s="48"/>
    </row>
    <row r="32" spans="1:30" ht="13.5" customHeight="1"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50"/>
    </row>
    <row r="33" spans="3:29" s="51" customFormat="1" ht="13.5" hidden="1" customHeight="1">
      <c r="C33" s="51" t="s">
        <v>72</v>
      </c>
    </row>
    <row r="34" spans="3:29" s="51" customFormat="1" ht="15" hidden="1" customHeight="1">
      <c r="C34" s="52" t="s">
        <v>73</v>
      </c>
    </row>
    <row r="35" spans="3:29" s="51" customFormat="1" ht="15" hidden="1" customHeight="1">
      <c r="C35" s="52" t="s">
        <v>74</v>
      </c>
    </row>
    <row r="36" spans="3:29" s="51" customFormat="1" ht="15" hidden="1" customHeight="1">
      <c r="C36" s="52" t="s">
        <v>75</v>
      </c>
    </row>
    <row r="37" spans="3:29" ht="13.5" hidden="1" customHeight="1">
      <c r="L37" s="53"/>
    </row>
    <row r="38" spans="3:29" s="54" customFormat="1" ht="13.5" customHeight="1">
      <c r="C38" s="55" t="s">
        <v>76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</row>
    <row r="39" spans="3:29" s="54" customFormat="1" ht="13.5" customHeight="1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</row>
    <row r="40" spans="3:29" s="54" customFormat="1" ht="13.5" customHeight="1">
      <c r="C40" s="56">
        <v>44904</v>
      </c>
      <c r="D40" s="57"/>
      <c r="E40" s="57"/>
      <c r="F40" s="4" t="s">
        <v>89</v>
      </c>
      <c r="G40" s="4"/>
      <c r="H40" s="4"/>
      <c r="I40" s="4"/>
      <c r="J40" s="4"/>
      <c r="K40" s="58"/>
      <c r="L40" s="4"/>
      <c r="M40" s="4"/>
      <c r="N40" s="4"/>
      <c r="O40" s="59"/>
      <c r="P40" s="59"/>
      <c r="Q40" s="14"/>
      <c r="R40" s="14"/>
      <c r="S40" s="14"/>
      <c r="T40" s="14"/>
      <c r="U40" s="14"/>
      <c r="V40" s="3" t="s">
        <v>90</v>
      </c>
      <c r="W40" s="3"/>
      <c r="X40" s="3"/>
      <c r="Y40" s="3"/>
      <c r="Z40" s="3"/>
      <c r="AA40" s="3"/>
      <c r="AB40" s="3"/>
      <c r="AC40" s="60"/>
    </row>
    <row r="41" spans="3:29" s="54" customFormat="1" ht="13.5" customHeight="1">
      <c r="C41" s="61" t="s">
        <v>77</v>
      </c>
      <c r="D41" s="57"/>
      <c r="E41" s="57"/>
      <c r="F41" s="2" t="s">
        <v>78</v>
      </c>
      <c r="G41" s="2"/>
      <c r="H41" s="2"/>
      <c r="I41" s="2"/>
      <c r="J41" s="2"/>
      <c r="K41" s="14"/>
      <c r="L41" s="1" t="s">
        <v>79</v>
      </c>
      <c r="M41" s="1"/>
      <c r="N41" s="1"/>
      <c r="O41" s="59"/>
      <c r="P41" s="59"/>
      <c r="Q41" s="14"/>
      <c r="R41" s="14"/>
      <c r="S41" s="14"/>
      <c r="T41" s="14"/>
      <c r="U41" s="14"/>
      <c r="V41" s="2"/>
      <c r="W41" s="2"/>
      <c r="X41" s="2"/>
      <c r="Y41" s="2"/>
      <c r="Z41" s="2"/>
      <c r="AA41" s="2"/>
      <c r="AB41" s="2"/>
    </row>
    <row r="42" spans="3:29" ht="13.5" customHeight="1">
      <c r="C42" s="62"/>
    </row>
    <row r="43" spans="3:29" ht="13.5" customHeight="1">
      <c r="C43" s="55" t="s">
        <v>80</v>
      </c>
    </row>
    <row r="44" spans="3:29" ht="13.5" customHeight="1"/>
    <row r="45" spans="3:29">
      <c r="C45" s="56">
        <v>44904</v>
      </c>
      <c r="D45" s="57"/>
      <c r="E45" s="57"/>
      <c r="F45" s="4" t="s">
        <v>81</v>
      </c>
      <c r="G45" s="4"/>
      <c r="H45" s="4"/>
      <c r="I45" s="4"/>
      <c r="J45" s="4"/>
      <c r="K45" s="58"/>
      <c r="L45" s="4"/>
      <c r="M45" s="4"/>
      <c r="N45" s="4"/>
      <c r="O45" s="59"/>
      <c r="P45" s="59"/>
      <c r="V45" s="3" t="s">
        <v>91</v>
      </c>
      <c r="W45" s="3"/>
      <c r="X45" s="3"/>
      <c r="Y45" s="3"/>
      <c r="Z45" s="3"/>
      <c r="AA45" s="3"/>
      <c r="AB45" s="3"/>
    </row>
    <row r="46" spans="3:29">
      <c r="C46" s="61" t="s">
        <v>77</v>
      </c>
      <c r="D46" s="57"/>
      <c r="E46" s="57"/>
      <c r="F46" s="2" t="s">
        <v>78</v>
      </c>
      <c r="G46" s="2"/>
      <c r="H46" s="2"/>
      <c r="I46" s="2"/>
      <c r="J46" s="2"/>
      <c r="L46" s="1" t="s">
        <v>79</v>
      </c>
      <c r="M46" s="1"/>
      <c r="N46" s="1"/>
      <c r="O46" s="59"/>
      <c r="P46" s="59"/>
      <c r="V46" s="2"/>
      <c r="W46" s="2"/>
      <c r="X46" s="2"/>
      <c r="Y46" s="2"/>
      <c r="Z46" s="2"/>
      <c r="AA46" s="2"/>
      <c r="AB46" s="2"/>
    </row>
    <row r="48" spans="3:29">
      <c r="C48" s="55" t="s">
        <v>82</v>
      </c>
    </row>
    <row r="50" spans="3:30"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</sheetData>
  <mergeCells count="41">
    <mergeCell ref="C50:AD50"/>
    <mergeCell ref="F45:J45"/>
    <mergeCell ref="L45:N45"/>
    <mergeCell ref="V45:AB45"/>
    <mergeCell ref="F46:J46"/>
    <mergeCell ref="L46:N46"/>
    <mergeCell ref="V46:AB46"/>
    <mergeCell ref="C31:M31"/>
    <mergeCell ref="F40:J40"/>
    <mergeCell ref="L40:N40"/>
    <mergeCell ref="V40:AB40"/>
    <mergeCell ref="F41:J41"/>
    <mergeCell ref="L41:N41"/>
    <mergeCell ref="V41:AB41"/>
    <mergeCell ref="AD13:AD15"/>
    <mergeCell ref="F14:F15"/>
    <mergeCell ref="G14:G15"/>
    <mergeCell ref="H14:H15"/>
    <mergeCell ref="I14:I15"/>
    <mergeCell ref="L14:P14"/>
    <mergeCell ref="Q14:U14"/>
    <mergeCell ref="V14:Z14"/>
    <mergeCell ref="D9:AC9"/>
    <mergeCell ref="D10:AC10"/>
    <mergeCell ref="D11:AC11"/>
    <mergeCell ref="A13:A15"/>
    <mergeCell ref="B13:B15"/>
    <mergeCell ref="C13:C15"/>
    <mergeCell ref="D13:D15"/>
    <mergeCell ref="E13:E15"/>
    <mergeCell ref="F13:I13"/>
    <mergeCell ref="J13:J15"/>
    <mergeCell ref="K13:K15"/>
    <mergeCell ref="L13:Z13"/>
    <mergeCell ref="AA13:AA15"/>
    <mergeCell ref="AB13:AB15"/>
    <mergeCell ref="AC13:AC15"/>
    <mergeCell ref="D5:AC5"/>
    <mergeCell ref="D6:AC6"/>
    <mergeCell ref="D7:AC7"/>
    <mergeCell ref="D8:AC8"/>
  </mergeCells>
  <dataValidations count="1">
    <dataValidation type="list" allowBlank="1" showInputMessage="1" showErrorMessage="1" sqref="D6:AC6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80" firstPageNumber="0" fitToHeight="0" orientation="landscape" horizontalDpi="300" verticalDpi="300" r:id="rId1"/>
  <ignoredErrors>
    <ignoredError sqref="AA29 AD29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7</cp:revision>
  <cp:lastPrinted>2019-10-25T15:15:52Z</cp:lastPrinted>
  <dcterms:created xsi:type="dcterms:W3CDTF">1996-10-08T23:32:33Z</dcterms:created>
  <dcterms:modified xsi:type="dcterms:W3CDTF">2022-12-09T10:39:57Z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